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60" windowWidth="19320" windowHeight="8010"/>
  </bookViews>
  <sheets>
    <sheet name="Aterro" sheetId="1" r:id="rId1"/>
  </sheets>
  <calcPr calcId="125725"/>
</workbook>
</file>

<file path=xl/calcChain.xml><?xml version="1.0" encoding="utf-8"?>
<calcChain xmlns="http://schemas.openxmlformats.org/spreadsheetml/2006/main">
  <c r="D100" i="1"/>
  <c r="E99"/>
  <c r="D89"/>
  <c r="E88"/>
  <c r="D118"/>
  <c r="E143"/>
  <c r="E142"/>
  <c r="E133"/>
  <c r="E131"/>
  <c r="D134" s="1"/>
  <c r="E134" s="1"/>
  <c r="D135" s="1"/>
  <c r="E135" s="1"/>
  <c r="D137" s="1"/>
  <c r="E137" s="1"/>
  <c r="E138" s="1"/>
  <c r="D126"/>
  <c r="E126" s="1"/>
  <c r="D124"/>
  <c r="E124" s="1"/>
  <c r="D122"/>
  <c r="E122" s="1"/>
  <c r="D120"/>
  <c r="E120" s="1"/>
  <c r="E118"/>
  <c r="E109"/>
  <c r="E108"/>
  <c r="E107"/>
  <c r="E97"/>
  <c r="D97"/>
  <c r="E86"/>
  <c r="E65"/>
  <c r="E66"/>
  <c r="E67"/>
  <c r="E68"/>
  <c r="E69"/>
  <c r="E70"/>
  <c r="E71"/>
  <c r="E72"/>
  <c r="E73"/>
  <c r="E74"/>
  <c r="E64"/>
  <c r="E53"/>
  <c r="D54" s="1"/>
  <c r="D53"/>
  <c r="E52"/>
  <c r="D41"/>
  <c r="E41" s="1"/>
  <c r="E40"/>
  <c r="E28"/>
  <c r="E29" s="1"/>
  <c r="D30" s="1"/>
  <c r="E30" s="1"/>
  <c r="E31" s="1"/>
  <c r="D32" s="1"/>
  <c r="E32" s="1"/>
  <c r="E27"/>
  <c r="D28" s="1"/>
  <c r="B17"/>
  <c r="E100" l="1"/>
  <c r="D102" s="1"/>
  <c r="E102" s="1"/>
  <c r="E103" s="1"/>
  <c r="E148" s="1"/>
  <c r="E150" s="1"/>
  <c r="B8" s="1"/>
  <c r="E89"/>
  <c r="D90" s="1"/>
  <c r="E90" s="1"/>
  <c r="D92" s="1"/>
  <c r="E92" s="1"/>
  <c r="E93" s="1"/>
  <c r="D144"/>
  <c r="E144" s="1"/>
  <c r="D145" s="1"/>
  <c r="E145" s="1"/>
  <c r="E146" s="1"/>
  <c r="E54"/>
  <c r="D56" s="1"/>
  <c r="E56" s="1"/>
  <c r="E57" s="1"/>
  <c r="E42"/>
  <c r="E44" s="1"/>
  <c r="D45" s="1"/>
  <c r="E45" s="1"/>
  <c r="D47" s="1"/>
  <c r="E47" s="1"/>
  <c r="E48" s="1"/>
  <c r="D75"/>
  <c r="E75" s="1"/>
  <c r="D77" s="1"/>
  <c r="E77" s="1"/>
  <c r="E78" s="1"/>
  <c r="E80" s="1"/>
  <c r="B7" s="1"/>
  <c r="D110"/>
  <c r="E110" s="1"/>
  <c r="D112" s="1"/>
  <c r="E112" s="1"/>
  <c r="E113" s="1"/>
  <c r="E127"/>
  <c r="D43"/>
  <c r="E43" s="1"/>
  <c r="D34"/>
  <c r="E34" s="1"/>
  <c r="E35" s="1"/>
  <c r="E59" l="1"/>
  <c r="E152"/>
  <c r="B6"/>
  <c r="D156" l="1"/>
  <c r="E156" s="1"/>
  <c r="E158" s="1"/>
  <c r="B9" s="1"/>
  <c r="B10" l="1"/>
  <c r="E160"/>
  <c r="E163" s="1"/>
  <c r="E165" s="1"/>
  <c r="C8" l="1"/>
  <c r="C7"/>
  <c r="C6"/>
  <c r="C9"/>
</calcChain>
</file>

<file path=xl/sharedStrings.xml><?xml version="1.0" encoding="utf-8"?>
<sst xmlns="http://schemas.openxmlformats.org/spreadsheetml/2006/main" count="232" uniqueCount="110">
  <si>
    <t>Planilha de Composição de Custos (P.O.)</t>
  </si>
  <si>
    <t>Síntese dos custos</t>
  </si>
  <si>
    <t>Item</t>
  </si>
  <si>
    <t>Custo (R$/mês)</t>
  </si>
  <si>
    <t>%</t>
  </si>
  <si>
    <t>1. Mão-de-obra</t>
  </si>
  <si>
    <t>2. Uniformes e Equipamentos de Proteção Individual</t>
  </si>
  <si>
    <t>3. Veículos e Equipamentos</t>
  </si>
  <si>
    <t>4. Benefícios e Despesas Indiretas – BDI</t>
  </si>
  <si>
    <t>CUSTO TOTAL MENSAL COM A COLETA DOMICILIAR</t>
  </si>
  <si>
    <t>Síntese de quantitativos</t>
  </si>
  <si>
    <t>Mão-de-obra</t>
  </si>
  <si>
    <t>Quantidade</t>
  </si>
  <si>
    <t>1.3. Gerente</t>
  </si>
  <si>
    <t>Total mão-de-obra (postos de trabalho)</t>
  </si>
  <si>
    <t>Veículos e Equipamentos</t>
  </si>
  <si>
    <t>Discriminação</t>
  </si>
  <si>
    <t>Unidade</t>
  </si>
  <si>
    <t>Preço Unitário</t>
  </si>
  <si>
    <t>Subtotal</t>
  </si>
  <si>
    <t>Salário Normal</t>
  </si>
  <si>
    <t>Adicional de Insalubridade</t>
  </si>
  <si>
    <t>Soma</t>
  </si>
  <si>
    <t>Encargos Sociais</t>
  </si>
  <si>
    <t>Total por Coletor</t>
  </si>
  <si>
    <t>Total Efetivo</t>
  </si>
  <si>
    <t>Turnos Trabalhados na Coleta Regular</t>
  </si>
  <si>
    <t>TOTAL (R$)</t>
  </si>
  <si>
    <t>Total por Motorista</t>
  </si>
  <si>
    <t>Total por Gerente Operacional</t>
  </si>
  <si>
    <t>TOTAL</t>
  </si>
  <si>
    <t>Custo Mensal com mão-de-obra (R$/mês)..........................................................................................................</t>
  </si>
  <si>
    <t>2.1. Uniformes e EPI's Para Coletor</t>
  </si>
  <si>
    <t>Jaqueta com Reflexivo (NBR 15.292)</t>
  </si>
  <si>
    <t>Calça</t>
  </si>
  <si>
    <t>Camiseta de algodão</t>
  </si>
  <si>
    <t>Boné</t>
  </si>
  <si>
    <t>Tênis de segurança com palmilha aço</t>
  </si>
  <si>
    <t>Meia de algodão com ano alto</t>
  </si>
  <si>
    <t>Capa de chuva amarela com reflexivo</t>
  </si>
  <si>
    <t>Colete reflexivo</t>
  </si>
  <si>
    <t>luva de proteção</t>
  </si>
  <si>
    <t>Protetor solar FPS 30</t>
  </si>
  <si>
    <t>Higienização de uniformes e EPI's</t>
  </si>
  <si>
    <t>Total efetivo</t>
  </si>
  <si>
    <t>turnos trabalhados na coleta regular</t>
  </si>
  <si>
    <t>Custo Mensal com Uniformes e EPI's (R$/mês)............................................................................................................</t>
  </si>
  <si>
    <t>3.1.1 Depreciação</t>
  </si>
  <si>
    <t>Custo de aquisição do caminhão</t>
  </si>
  <si>
    <t>Depreciação de chassis (60 meses)</t>
  </si>
  <si>
    <t>Depreciação mensal veículos coletores</t>
  </si>
  <si>
    <t>Turnos trabalhados na coleta regular</t>
  </si>
  <si>
    <t>3.1.2 Remuneração do Capital Investido</t>
  </si>
  <si>
    <t>Remuneração mensal de capital</t>
  </si>
  <si>
    <t>3.1.3 Impostos e Seguros</t>
  </si>
  <si>
    <t>IPVA</t>
  </si>
  <si>
    <t>Seguro obrigatório</t>
  </si>
  <si>
    <t>Seguro contra terceiros</t>
  </si>
  <si>
    <t>Imposto e seguros mensais</t>
  </si>
  <si>
    <t>3.1.4 Consumos</t>
  </si>
  <si>
    <t>Custo mensal com óleo diesel</t>
  </si>
  <si>
    <t>Custo mensal com óleo de motor</t>
  </si>
  <si>
    <t>Custo de óleo da transmissão / 1000 km</t>
  </si>
  <si>
    <t>Custo mensal com óleo da transmissão</t>
  </si>
  <si>
    <t>Custo de óleo Hidráulico / 1000 km</t>
  </si>
  <si>
    <t>Custo mensal de óleo hidráulico</t>
  </si>
  <si>
    <t>Custo de graxa / 1000 km rodados</t>
  </si>
  <si>
    <t>Custo mensal com graxa</t>
  </si>
  <si>
    <t>3.1.5 Manutenção</t>
  </si>
  <si>
    <t>Custo de aquisição dos chassis</t>
  </si>
  <si>
    <t>Custo estimado com manutenção (60 meses)</t>
  </si>
  <si>
    <t>Custo mensal com manutenção</t>
  </si>
  <si>
    <t>Turnos Trabalhados na Coleta</t>
  </si>
  <si>
    <t>3.1.6 Pneus</t>
  </si>
  <si>
    <t>Custo do jogo de pneus 275/80 R 22,5</t>
  </si>
  <si>
    <t>Custo de recapagem</t>
  </si>
  <si>
    <t>Custo jogo completo + Recapagem / km rodado</t>
  </si>
  <si>
    <t>Custo mensal de Pneus</t>
  </si>
  <si>
    <t>Total do item 3.1</t>
  </si>
  <si>
    <t>Custo Mensal com Veículos e Equipamentos (R$/mês)...............................................................................................</t>
  </si>
  <si>
    <t>CUSTO TOTAL MENSAL COM DESPESAS OPERACIONAIS (R$/MÊS)...............................................................................</t>
  </si>
  <si>
    <t>4. Benefícios e Despesas Indiretas - BDI</t>
  </si>
  <si>
    <t>Benefícios e despesas indiretas</t>
  </si>
  <si>
    <t>Custo Mensal com BDI (R$/mês).................................................................................................................................</t>
  </si>
  <si>
    <t>CUSTO MENSAL TOTAL (R$/MÊS)................................................................................................................................</t>
  </si>
  <si>
    <t xml:space="preserve">Total de custos mensais coleta </t>
  </si>
  <si>
    <t>CUSTO MENSAL TOTAL</t>
  </si>
  <si>
    <t>mês</t>
  </si>
  <si>
    <t>Homem</t>
  </si>
  <si>
    <t>Par</t>
  </si>
  <si>
    <t>Frasco 120g</t>
  </si>
  <si>
    <t>Mês</t>
  </si>
  <si>
    <t>Km</t>
  </si>
  <si>
    <t>Km/Jogo</t>
  </si>
  <si>
    <t>1.1. Serviços Gerais</t>
  </si>
  <si>
    <t>1.2. Operadores de Maquina</t>
  </si>
  <si>
    <t>3.1. Veículo Caçamba</t>
  </si>
  <si>
    <t>Custo de aquisição trator de esteira</t>
  </si>
  <si>
    <t>Custo de aquisição escavadeira hidraulica</t>
  </si>
  <si>
    <t>Horas</t>
  </si>
  <si>
    <t>Custo de óleo diesel / Hora tarbalhada</t>
  </si>
  <si>
    <t>Custo de óleo do motor / Hora Trabalhada</t>
  </si>
  <si>
    <t>L/500 Horas</t>
  </si>
  <si>
    <t>Custo do caminhão caçamba</t>
  </si>
  <si>
    <t>Custo de trator de esteira</t>
  </si>
  <si>
    <t>Custo de escavadeira hidraulica</t>
  </si>
  <si>
    <t>3.1. Veículo Caminhão Caçamba</t>
  </si>
  <si>
    <t>3.1. Maquina Trator de esteira</t>
  </si>
  <si>
    <t>3.1. Maquina Escavadeira Hidraulica</t>
  </si>
  <si>
    <t>Operação do Aterro Sanitário</t>
  </si>
</sst>
</file>

<file path=xl/styles.xml><?xml version="1.0" encoding="utf-8"?>
<styleSheet xmlns="http://schemas.openxmlformats.org/spreadsheetml/2006/main">
  <numFmts count="1">
    <numFmt numFmtId="164" formatCode="_(&quot;R$ &quot;* #,##0.00_);_(&quot;R$ &quot;* \(#,##0.00\);_(&quot;R$ &quot;* &quot;-&quot;??_);_(@_)"/>
  </numFmts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5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0" xfId="0" applyBorder="1"/>
    <xf numFmtId="0" fontId="3" fillId="0" borderId="1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0" fillId="0" borderId="5" xfId="0" applyBorder="1"/>
    <xf numFmtId="0" fontId="0" fillId="0" borderId="2" xfId="0" applyBorder="1"/>
    <xf numFmtId="0" fontId="0" fillId="0" borderId="1" xfId="0" applyBorder="1"/>
    <xf numFmtId="0" fontId="1" fillId="0" borderId="0" xfId="0" applyFont="1"/>
    <xf numFmtId="0" fontId="1" fillId="0" borderId="1" xfId="0" applyFont="1" applyBorder="1"/>
    <xf numFmtId="0" fontId="3" fillId="0" borderId="0" xfId="0" applyFont="1" applyBorder="1" applyAlignment="1">
      <alignment vertical="center" wrapText="1"/>
    </xf>
    <xf numFmtId="0" fontId="0" fillId="0" borderId="6" xfId="0" applyBorder="1"/>
    <xf numFmtId="0" fontId="1" fillId="0" borderId="6" xfId="0" applyFont="1" applyBorder="1"/>
    <xf numFmtId="0" fontId="1" fillId="0" borderId="5" xfId="0" applyFont="1" applyBorder="1"/>
    <xf numFmtId="0" fontId="1" fillId="0" borderId="2" xfId="0" applyFont="1" applyBorder="1"/>
    <xf numFmtId="0" fontId="0" fillId="0" borderId="0" xfId="0" applyAlignment="1">
      <alignment horizontal="center"/>
    </xf>
    <xf numFmtId="164" fontId="3" fillId="0" borderId="4" xfId="1" applyFont="1" applyBorder="1" applyAlignment="1">
      <alignment vertical="center" wrapText="1"/>
    </xf>
    <xf numFmtId="164" fontId="3" fillId="0" borderId="4" xfId="0" applyNumberFormat="1" applyFont="1" applyBorder="1" applyAlignment="1">
      <alignment vertical="center" wrapText="1"/>
    </xf>
    <xf numFmtId="164" fontId="3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164" fontId="3" fillId="0" borderId="1" xfId="1" applyFont="1" applyBorder="1" applyAlignment="1">
      <alignment vertical="center" wrapText="1"/>
    </xf>
    <xf numFmtId="164" fontId="2" fillId="2" borderId="4" xfId="0" applyNumberFormat="1" applyFont="1" applyFill="1" applyBorder="1" applyAlignment="1">
      <alignment vertical="center" wrapText="1"/>
    </xf>
    <xf numFmtId="164" fontId="2" fillId="2" borderId="4" xfId="0" applyNumberFormat="1" applyFont="1" applyFill="1" applyBorder="1" applyAlignment="1">
      <alignment horizontal="center" vertical="center" wrapText="1"/>
    </xf>
    <xf numFmtId="164" fontId="0" fillId="0" borderId="1" xfId="0" applyNumberFormat="1" applyBorder="1"/>
    <xf numFmtId="164" fontId="1" fillId="2" borderId="1" xfId="0" applyNumberFormat="1" applyFont="1" applyFill="1" applyBorder="1"/>
    <xf numFmtId="164" fontId="0" fillId="0" borderId="4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2" fontId="0" fillId="0" borderId="1" xfId="0" applyNumberFormat="1" applyBorder="1" applyAlignment="1">
      <alignment horizontal="center"/>
    </xf>
    <xf numFmtId="164" fontId="0" fillId="0" borderId="1" xfId="1" applyFont="1" applyBorder="1"/>
    <xf numFmtId="164" fontId="1" fillId="2" borderId="1" xfId="1" applyFont="1" applyFill="1" applyBorder="1"/>
    <xf numFmtId="164" fontId="0" fillId="0" borderId="0" xfId="1" applyFont="1"/>
    <xf numFmtId="3" fontId="0" fillId="0" borderId="1" xfId="0" applyNumberFormat="1" applyBorder="1" applyAlignment="1">
      <alignment horizontal="center"/>
    </xf>
    <xf numFmtId="164" fontId="0" fillId="0" borderId="4" xfId="0" applyNumberFormat="1" applyBorder="1" applyAlignment="1">
      <alignment horizontal="right" vertical="center" wrapText="1"/>
    </xf>
    <xf numFmtId="164" fontId="1" fillId="2" borderId="1" xfId="0" applyNumberFormat="1" applyFont="1" applyFill="1" applyBorder="1" applyAlignment="1">
      <alignment horizontal="center"/>
    </xf>
    <xf numFmtId="164" fontId="1" fillId="0" borderId="4" xfId="0" applyNumberFormat="1" applyFont="1" applyBorder="1" applyAlignment="1">
      <alignment horizontal="right" vertical="center" wrapText="1"/>
    </xf>
    <xf numFmtId="164" fontId="0" fillId="0" borderId="4" xfId="1" applyFont="1" applyBorder="1" applyAlignment="1">
      <alignment horizontal="right" vertical="center" wrapText="1"/>
    </xf>
    <xf numFmtId="9" fontId="0" fillId="0" borderId="4" xfId="2" applyFont="1" applyBorder="1" applyAlignment="1">
      <alignment horizontal="center" vertical="center" wrapText="1"/>
    </xf>
    <xf numFmtId="9" fontId="1" fillId="0" borderId="4" xfId="2" applyFont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3">
    <cellStyle name="Moeda" xfId="1" builtinId="4"/>
    <cellStyle name="Normal" xfId="0" builtinId="0"/>
    <cellStyle name="Porcentagem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65"/>
  <sheetViews>
    <sheetView tabSelected="1" workbookViewId="0">
      <selection activeCell="A91" sqref="A91"/>
    </sheetView>
  </sheetViews>
  <sheetFormatPr defaultRowHeight="15"/>
  <cols>
    <col min="1" max="1" width="59.5703125" customWidth="1"/>
    <col min="2" max="2" width="15.42578125" customWidth="1"/>
    <col min="3" max="3" width="12.28515625" customWidth="1"/>
    <col min="4" max="4" width="15.28515625" bestFit="1" customWidth="1"/>
    <col min="5" max="5" width="14.42578125" bestFit="1" customWidth="1"/>
  </cols>
  <sheetData>
    <row r="1" spans="1:5">
      <c r="A1" s="51" t="s">
        <v>109</v>
      </c>
      <c r="B1" s="51"/>
      <c r="C1" s="51"/>
      <c r="D1" s="51"/>
      <c r="E1" s="51"/>
    </row>
    <row r="2" spans="1:5">
      <c r="A2" s="51" t="s">
        <v>0</v>
      </c>
      <c r="B2" s="51"/>
      <c r="C2" s="51"/>
      <c r="D2" s="51"/>
      <c r="E2" s="51"/>
    </row>
    <row r="4" spans="1:5" ht="15.75" thickBot="1">
      <c r="A4" t="s">
        <v>1</v>
      </c>
    </row>
    <row r="5" spans="1:5" ht="15.75" thickBot="1">
      <c r="A5" s="1" t="s">
        <v>2</v>
      </c>
      <c r="B5" s="2" t="s">
        <v>3</v>
      </c>
      <c r="C5" s="2" t="s">
        <v>4</v>
      </c>
    </row>
    <row r="6" spans="1:5" ht="15.75" thickBot="1">
      <c r="A6" s="3" t="s">
        <v>5</v>
      </c>
      <c r="B6" s="38">
        <f>E59</f>
        <v>26820.007200000004</v>
      </c>
      <c r="C6" s="49">
        <f>B6*C10/B10</f>
        <v>0.27550934835193958</v>
      </c>
    </row>
    <row r="7" spans="1:5" ht="15.75" thickBot="1">
      <c r="A7" s="3" t="s">
        <v>6</v>
      </c>
      <c r="B7" s="48">
        <f>E80</f>
        <v>939.30000000000007</v>
      </c>
      <c r="C7" s="49">
        <f>B7*C10/B10</f>
        <v>9.6489881220828619E-3</v>
      </c>
    </row>
    <row r="8" spans="1:5" ht="15.75" thickBot="1">
      <c r="A8" s="3" t="s">
        <v>7</v>
      </c>
      <c r="B8" s="45">
        <f>E150</f>
        <v>46268.826000000001</v>
      </c>
      <c r="C8" s="49">
        <f>B8*C10/B10</f>
        <v>0.47529793729023601</v>
      </c>
    </row>
    <row r="9" spans="1:5" ht="15.75" thickBot="1">
      <c r="A9" s="3" t="s">
        <v>8</v>
      </c>
      <c r="B9" s="45">
        <f>E158</f>
        <v>23318.861958000005</v>
      </c>
      <c r="C9" s="49">
        <f>B9*C10/B10</f>
        <v>0.23954372623574144</v>
      </c>
    </row>
    <row r="10" spans="1:5" ht="15.75" thickBot="1">
      <c r="A10" s="4" t="s">
        <v>9</v>
      </c>
      <c r="B10" s="47">
        <f>SUM(B6:B9)</f>
        <v>97346.99515800002</v>
      </c>
      <c r="C10" s="50">
        <v>1</v>
      </c>
    </row>
    <row r="12" spans="1:5" ht="15.75" thickBot="1">
      <c r="A12" s="11" t="s">
        <v>10</v>
      </c>
      <c r="B12" s="11"/>
      <c r="C12" s="11"/>
    </row>
    <row r="13" spans="1:5" ht="16.5" thickBot="1">
      <c r="A13" s="5" t="s">
        <v>11</v>
      </c>
      <c r="B13" s="6" t="s">
        <v>12</v>
      </c>
    </row>
    <row r="14" spans="1:5" ht="16.5" thickBot="1">
      <c r="A14" s="7" t="s">
        <v>94</v>
      </c>
      <c r="B14" s="8">
        <v>3</v>
      </c>
    </row>
    <row r="15" spans="1:5" ht="16.5" thickBot="1">
      <c r="A15" s="7" t="s">
        <v>95</v>
      </c>
      <c r="B15" s="8">
        <v>3</v>
      </c>
    </row>
    <row r="16" spans="1:5" ht="16.5" thickBot="1">
      <c r="A16" s="7" t="s">
        <v>13</v>
      </c>
      <c r="B16" s="8">
        <v>1</v>
      </c>
    </row>
    <row r="17" spans="1:5" ht="16.5" thickBot="1">
      <c r="A17" s="9" t="s">
        <v>14</v>
      </c>
      <c r="B17" s="8">
        <f>SUM(B14:B16)</f>
        <v>7</v>
      </c>
    </row>
    <row r="18" spans="1:5" ht="15.75" thickBot="1"/>
    <row r="19" spans="1:5" ht="16.5" thickBot="1">
      <c r="A19" s="5" t="s">
        <v>15</v>
      </c>
      <c r="B19" s="6" t="s">
        <v>12</v>
      </c>
    </row>
    <row r="20" spans="1:5" ht="16.5" thickBot="1">
      <c r="A20" s="7" t="s">
        <v>106</v>
      </c>
      <c r="B20" s="10">
        <v>1</v>
      </c>
    </row>
    <row r="21" spans="1:5" ht="16.5" thickBot="1">
      <c r="A21" s="7" t="s">
        <v>107</v>
      </c>
      <c r="B21" s="10">
        <v>1</v>
      </c>
    </row>
    <row r="22" spans="1:5" ht="16.5" thickBot="1">
      <c r="A22" s="7" t="s">
        <v>108</v>
      </c>
      <c r="B22" s="10">
        <v>1</v>
      </c>
    </row>
    <row r="24" spans="1:5">
      <c r="A24" t="s">
        <v>5</v>
      </c>
    </row>
    <row r="25" spans="1:5" ht="15.75" thickBot="1">
      <c r="A25" t="s">
        <v>94</v>
      </c>
    </row>
    <row r="26" spans="1:5" ht="32.25" thickBot="1">
      <c r="A26" s="15" t="s">
        <v>16</v>
      </c>
      <c r="B26" s="16" t="s">
        <v>17</v>
      </c>
      <c r="C26" s="16" t="s">
        <v>12</v>
      </c>
      <c r="D26" s="16" t="s">
        <v>18</v>
      </c>
      <c r="E26" s="16" t="s">
        <v>19</v>
      </c>
    </row>
    <row r="27" spans="1:5" ht="16.5" thickBot="1">
      <c r="A27" s="7" t="s">
        <v>20</v>
      </c>
      <c r="B27" s="10" t="s">
        <v>87</v>
      </c>
      <c r="C27" s="10">
        <v>1</v>
      </c>
      <c r="D27" s="29">
        <v>1078</v>
      </c>
      <c r="E27" s="30">
        <f>C27*D27</f>
        <v>1078</v>
      </c>
    </row>
    <row r="28" spans="1:5" ht="16.5" thickBot="1">
      <c r="A28" s="7" t="s">
        <v>21</v>
      </c>
      <c r="B28" s="10" t="s">
        <v>4</v>
      </c>
      <c r="C28" s="10">
        <v>40</v>
      </c>
      <c r="D28" s="30">
        <f>E27</f>
        <v>1078</v>
      </c>
      <c r="E28" s="30">
        <f>D27*C28%</f>
        <v>431.20000000000005</v>
      </c>
    </row>
    <row r="29" spans="1:5" ht="16.5" thickBot="1">
      <c r="A29" s="7" t="s">
        <v>22</v>
      </c>
      <c r="B29" s="10"/>
      <c r="C29" s="10"/>
      <c r="D29" s="13"/>
      <c r="E29" s="30">
        <f>SUM(E27:E28)</f>
        <v>1509.2</v>
      </c>
    </row>
    <row r="30" spans="1:5" ht="16.5" thickBot="1">
      <c r="A30" s="7" t="s">
        <v>23</v>
      </c>
      <c r="B30" s="10" t="s">
        <v>4</v>
      </c>
      <c r="C30" s="10">
        <v>97.09</v>
      </c>
      <c r="D30" s="30">
        <f>E29</f>
        <v>1509.2</v>
      </c>
      <c r="E30" s="30">
        <f>D30*C30%</f>
        <v>1465.2822800000001</v>
      </c>
    </row>
    <row r="31" spans="1:5" ht="16.5" thickBot="1">
      <c r="A31" s="7" t="s">
        <v>24</v>
      </c>
      <c r="B31" s="10"/>
      <c r="C31" s="10"/>
      <c r="D31" s="13"/>
      <c r="E31" s="30">
        <f>E30+E29</f>
        <v>2974.4822800000002</v>
      </c>
    </row>
    <row r="32" spans="1:5" ht="16.5" thickBot="1">
      <c r="A32" s="12" t="s">
        <v>25</v>
      </c>
      <c r="B32" s="32" t="s">
        <v>88</v>
      </c>
      <c r="C32" s="32">
        <v>3</v>
      </c>
      <c r="D32" s="31">
        <f>E31</f>
        <v>2974.4822800000002</v>
      </c>
      <c r="E32" s="31">
        <f>D32*C32</f>
        <v>8923.4468400000005</v>
      </c>
    </row>
    <row r="33" spans="1:6" ht="16.5" thickBot="1">
      <c r="A33" s="23"/>
      <c r="B33" s="23"/>
      <c r="C33" s="23"/>
      <c r="D33" s="23"/>
      <c r="E33" s="23"/>
      <c r="F33" s="11"/>
    </row>
    <row r="34" spans="1:6" ht="16.5" thickBot="1">
      <c r="A34" s="12" t="s">
        <v>26</v>
      </c>
      <c r="B34" s="32">
        <v>6</v>
      </c>
      <c r="C34" s="32">
        <v>6</v>
      </c>
      <c r="D34" s="31">
        <f>E32/C34</f>
        <v>1487.2411400000001</v>
      </c>
      <c r="E34" s="31">
        <f>D34*B34</f>
        <v>8923.4468400000005</v>
      </c>
    </row>
    <row r="35" spans="1:6" ht="16.5" thickBot="1">
      <c r="A35" s="9" t="s">
        <v>27</v>
      </c>
      <c r="B35" s="13"/>
      <c r="C35" s="13"/>
      <c r="D35" s="13"/>
      <c r="E35" s="34">
        <f>SUM(E34:E34)</f>
        <v>8923.4468400000005</v>
      </c>
    </row>
    <row r="38" spans="1:6" ht="16.5" thickBot="1">
      <c r="A38" s="14" t="s">
        <v>95</v>
      </c>
    </row>
    <row r="39" spans="1:6" ht="18.75" customHeight="1" thickBot="1">
      <c r="A39" s="15" t="s">
        <v>16</v>
      </c>
      <c r="B39" s="16" t="s">
        <v>17</v>
      </c>
      <c r="C39" s="16" t="s">
        <v>12</v>
      </c>
      <c r="D39" s="16" t="s">
        <v>18</v>
      </c>
      <c r="E39" s="16" t="s">
        <v>19</v>
      </c>
    </row>
    <row r="40" spans="1:6" ht="16.5" thickBot="1">
      <c r="A40" s="7" t="s">
        <v>20</v>
      </c>
      <c r="B40" s="10" t="s">
        <v>87</v>
      </c>
      <c r="C40" s="10">
        <v>1</v>
      </c>
      <c r="D40" s="29">
        <v>1330</v>
      </c>
      <c r="E40" s="29">
        <f>C40*D40</f>
        <v>1330</v>
      </c>
    </row>
    <row r="41" spans="1:6" ht="16.5" thickBot="1">
      <c r="A41" s="7" t="s">
        <v>21</v>
      </c>
      <c r="B41" s="10" t="s">
        <v>4</v>
      </c>
      <c r="C41" s="10">
        <v>40</v>
      </c>
      <c r="D41" s="29">
        <f>D40</f>
        <v>1330</v>
      </c>
      <c r="E41" s="29">
        <f>D41*C41%</f>
        <v>532</v>
      </c>
    </row>
    <row r="42" spans="1:6" ht="16.5" thickBot="1">
      <c r="A42" s="7" t="s">
        <v>22</v>
      </c>
      <c r="B42" s="10"/>
      <c r="C42" s="10"/>
      <c r="D42" s="29"/>
      <c r="E42" s="29">
        <f>SUM(E40:E41)</f>
        <v>1862</v>
      </c>
    </row>
    <row r="43" spans="1:6" ht="16.5" thickBot="1">
      <c r="A43" s="7" t="s">
        <v>23</v>
      </c>
      <c r="B43" s="10" t="s">
        <v>4</v>
      </c>
      <c r="C43" s="10">
        <v>97.09</v>
      </c>
      <c r="D43" s="29">
        <f>E42</f>
        <v>1862</v>
      </c>
      <c r="E43" s="29">
        <f>D43*C43%</f>
        <v>1807.8158000000001</v>
      </c>
    </row>
    <row r="44" spans="1:6" ht="16.5" thickBot="1">
      <c r="A44" s="7" t="s">
        <v>28</v>
      </c>
      <c r="B44" s="10"/>
      <c r="C44" s="10"/>
      <c r="D44" s="29"/>
      <c r="E44" s="29">
        <f>SUM(E42:E43)</f>
        <v>3669.8158000000003</v>
      </c>
    </row>
    <row r="45" spans="1:6" ht="16.5" thickBot="1">
      <c r="A45" s="12" t="s">
        <v>25</v>
      </c>
      <c r="B45" s="32" t="s">
        <v>88</v>
      </c>
      <c r="C45" s="32">
        <v>3</v>
      </c>
      <c r="D45" s="33">
        <f>E44</f>
        <v>3669.8158000000003</v>
      </c>
      <c r="E45" s="33">
        <f>D45*C45</f>
        <v>11009.447400000001</v>
      </c>
    </row>
    <row r="46" spans="1:6" ht="16.5" thickBot="1">
      <c r="A46" s="23"/>
      <c r="B46" s="23"/>
      <c r="C46" s="23"/>
      <c r="D46" s="23"/>
      <c r="E46" s="23"/>
      <c r="F46" s="11"/>
    </row>
    <row r="47" spans="1:6" ht="16.5" thickBot="1">
      <c r="A47" s="12" t="s">
        <v>26</v>
      </c>
      <c r="B47" s="12">
        <v>6</v>
      </c>
      <c r="C47" s="12">
        <v>6</v>
      </c>
      <c r="D47" s="31">
        <f>E45/C47</f>
        <v>1834.9079000000002</v>
      </c>
      <c r="E47" s="31">
        <f>D47*B47</f>
        <v>11009.447400000001</v>
      </c>
    </row>
    <row r="48" spans="1:6" ht="16.5" thickBot="1">
      <c r="A48" s="9" t="s">
        <v>27</v>
      </c>
      <c r="B48" s="13"/>
      <c r="C48" s="13"/>
      <c r="D48" s="13"/>
      <c r="E48" s="34">
        <f>E47</f>
        <v>11009.447400000001</v>
      </c>
    </row>
    <row r="49" spans="1:5" ht="15.75">
      <c r="A49" s="14"/>
    </row>
    <row r="50" spans="1:5" ht="15.75" thickBot="1">
      <c r="A50" t="s">
        <v>13</v>
      </c>
    </row>
    <row r="51" spans="1:5" ht="18" customHeight="1" thickBot="1">
      <c r="A51" s="15" t="s">
        <v>16</v>
      </c>
      <c r="B51" s="16" t="s">
        <v>17</v>
      </c>
      <c r="C51" s="16" t="s">
        <v>12</v>
      </c>
      <c r="D51" s="16" t="s">
        <v>18</v>
      </c>
      <c r="E51" s="16" t="s">
        <v>19</v>
      </c>
    </row>
    <row r="52" spans="1:5" ht="16.5" thickBot="1">
      <c r="A52" s="7" t="s">
        <v>20</v>
      </c>
      <c r="B52" s="10" t="s">
        <v>87</v>
      </c>
      <c r="C52" s="10">
        <v>1</v>
      </c>
      <c r="D52" s="29">
        <v>3494.4</v>
      </c>
      <c r="E52" s="29">
        <f>D52*C52</f>
        <v>3494.4</v>
      </c>
    </row>
    <row r="53" spans="1:5" ht="16.5" thickBot="1">
      <c r="A53" s="7" t="s">
        <v>23</v>
      </c>
      <c r="B53" s="10" t="s">
        <v>4</v>
      </c>
      <c r="C53" s="10">
        <v>97.09</v>
      </c>
      <c r="D53" s="29">
        <f>D52</f>
        <v>3494.4</v>
      </c>
      <c r="E53" s="29">
        <f>D53*C53%</f>
        <v>3392.7129599999998</v>
      </c>
    </row>
    <row r="54" spans="1:5" ht="16.5" thickBot="1">
      <c r="A54" s="12" t="s">
        <v>29</v>
      </c>
      <c r="B54" s="32" t="s">
        <v>88</v>
      </c>
      <c r="C54" s="32">
        <v>1</v>
      </c>
      <c r="D54" s="33">
        <f>E53</f>
        <v>3392.7129599999998</v>
      </c>
      <c r="E54" s="33">
        <f>SUM(E52:E53)</f>
        <v>6887.1129600000004</v>
      </c>
    </row>
    <row r="55" spans="1:5" ht="16.5" thickBot="1">
      <c r="A55" s="23"/>
      <c r="B55" s="23"/>
      <c r="C55" s="23"/>
      <c r="D55" s="23"/>
      <c r="E55" s="23"/>
    </row>
    <row r="56" spans="1:5" ht="16.5" thickBot="1">
      <c r="A56" s="12" t="s">
        <v>26</v>
      </c>
      <c r="B56" s="12">
        <v>6</v>
      </c>
      <c r="C56" s="12">
        <v>6</v>
      </c>
      <c r="D56" s="31">
        <f>E54/C56</f>
        <v>1147.8521600000001</v>
      </c>
      <c r="E56" s="31">
        <f>D56*B56</f>
        <v>6887.1129600000004</v>
      </c>
    </row>
    <row r="57" spans="1:5" ht="16.5" thickBot="1">
      <c r="A57" s="9" t="s">
        <v>30</v>
      </c>
      <c r="B57" s="13"/>
      <c r="C57" s="13"/>
      <c r="D57" s="13"/>
      <c r="E57" s="35">
        <f>E56</f>
        <v>6887.1129600000004</v>
      </c>
    </row>
    <row r="58" spans="1:5" ht="15.75" thickBot="1"/>
    <row r="59" spans="1:5" ht="16.5" thickBot="1">
      <c r="A59" s="17" t="s">
        <v>31</v>
      </c>
      <c r="B59" s="18"/>
      <c r="C59" s="18"/>
      <c r="D59" s="19"/>
      <c r="E59" s="37">
        <f>E57+E48+E35</f>
        <v>26820.007200000004</v>
      </c>
    </row>
    <row r="61" spans="1:5">
      <c r="A61" s="21" t="s">
        <v>6</v>
      </c>
    </row>
    <row r="62" spans="1:5" ht="15.75" thickBot="1">
      <c r="A62" t="s">
        <v>32</v>
      </c>
    </row>
    <row r="63" spans="1:5" ht="18.75" customHeight="1" thickBot="1">
      <c r="A63" s="15" t="s">
        <v>16</v>
      </c>
      <c r="B63" s="16" t="s">
        <v>17</v>
      </c>
      <c r="C63" s="16" t="s">
        <v>12</v>
      </c>
      <c r="D63" s="16" t="s">
        <v>18</v>
      </c>
      <c r="E63" s="16" t="s">
        <v>19</v>
      </c>
    </row>
    <row r="64" spans="1:5" ht="15.75" thickBot="1">
      <c r="A64" s="20" t="s">
        <v>33</v>
      </c>
      <c r="B64" s="39" t="s">
        <v>17</v>
      </c>
      <c r="C64" s="40">
        <v>0.16666666666666666</v>
      </c>
      <c r="D64" s="41">
        <v>120</v>
      </c>
      <c r="E64" s="41">
        <f>C64*D64</f>
        <v>20</v>
      </c>
    </row>
    <row r="65" spans="1:6" ht="15.75" thickBot="1">
      <c r="A65" s="20" t="s">
        <v>34</v>
      </c>
      <c r="B65" s="39" t="s">
        <v>17</v>
      </c>
      <c r="C65" s="39">
        <v>1</v>
      </c>
      <c r="D65" s="41">
        <v>32.9</v>
      </c>
      <c r="E65" s="41">
        <f t="shared" ref="E65:E74" si="0">C65*D65</f>
        <v>32.9</v>
      </c>
    </row>
    <row r="66" spans="1:6" ht="15.75" thickBot="1">
      <c r="A66" s="20" t="s">
        <v>35</v>
      </c>
      <c r="B66" s="39" t="s">
        <v>17</v>
      </c>
      <c r="C66" s="39">
        <v>1</v>
      </c>
      <c r="D66" s="41">
        <v>25.9</v>
      </c>
      <c r="E66" s="41">
        <f t="shared" si="0"/>
        <v>25.9</v>
      </c>
    </row>
    <row r="67" spans="1:6" ht="15.75" thickBot="1">
      <c r="A67" s="20" t="s">
        <v>36</v>
      </c>
      <c r="B67" s="39"/>
      <c r="C67" s="39"/>
      <c r="D67" s="41"/>
      <c r="E67" s="41">
        <f t="shared" si="0"/>
        <v>0</v>
      </c>
    </row>
    <row r="68" spans="1:6" ht="15.75" thickBot="1">
      <c r="A68" s="20" t="s">
        <v>37</v>
      </c>
      <c r="B68" s="39" t="s">
        <v>89</v>
      </c>
      <c r="C68" s="40">
        <v>0.5</v>
      </c>
      <c r="D68" s="41">
        <v>57.9</v>
      </c>
      <c r="E68" s="41">
        <f t="shared" si="0"/>
        <v>28.95</v>
      </c>
    </row>
    <row r="69" spans="1:6" ht="15.75" thickBot="1">
      <c r="A69" s="20" t="s">
        <v>38</v>
      </c>
      <c r="B69" s="39"/>
      <c r="C69" s="39"/>
      <c r="D69" s="41"/>
      <c r="E69" s="41">
        <f t="shared" si="0"/>
        <v>0</v>
      </c>
    </row>
    <row r="70" spans="1:6" ht="15.75" thickBot="1">
      <c r="A70" s="20" t="s">
        <v>39</v>
      </c>
      <c r="B70" s="39" t="s">
        <v>17</v>
      </c>
      <c r="C70" s="39">
        <v>2</v>
      </c>
      <c r="D70" s="41">
        <v>9.5</v>
      </c>
      <c r="E70" s="41">
        <f t="shared" si="0"/>
        <v>19</v>
      </c>
    </row>
    <row r="71" spans="1:6" ht="15.75" thickBot="1">
      <c r="A71" s="20" t="s">
        <v>40</v>
      </c>
      <c r="B71" s="39"/>
      <c r="C71" s="39"/>
      <c r="D71" s="41"/>
      <c r="E71" s="41">
        <f t="shared" si="0"/>
        <v>0</v>
      </c>
    </row>
    <row r="72" spans="1:6" ht="15.75" thickBot="1">
      <c r="A72" s="20" t="s">
        <v>41</v>
      </c>
      <c r="B72" s="39" t="s">
        <v>17</v>
      </c>
      <c r="C72" s="39">
        <v>4</v>
      </c>
      <c r="D72" s="41">
        <v>5.0999999999999996</v>
      </c>
      <c r="E72" s="41">
        <f t="shared" si="0"/>
        <v>20.399999999999999</v>
      </c>
    </row>
    <row r="73" spans="1:6" ht="15.75" thickBot="1">
      <c r="A73" s="20" t="s">
        <v>42</v>
      </c>
      <c r="B73" s="39" t="s">
        <v>90</v>
      </c>
      <c r="C73" s="39">
        <v>1</v>
      </c>
      <c r="D73" s="41">
        <v>9.4</v>
      </c>
      <c r="E73" s="41">
        <f t="shared" si="0"/>
        <v>9.4</v>
      </c>
    </row>
    <row r="74" spans="1:6" ht="15.75" thickBot="1">
      <c r="A74" s="20" t="s">
        <v>43</v>
      </c>
      <c r="B74" s="39"/>
      <c r="C74" s="39"/>
      <c r="D74" s="41"/>
      <c r="E74" s="41">
        <f t="shared" si="0"/>
        <v>0</v>
      </c>
    </row>
    <row r="75" spans="1:6" ht="15.75" thickBot="1">
      <c r="A75" s="20" t="s">
        <v>44</v>
      </c>
      <c r="B75" s="39" t="s">
        <v>88</v>
      </c>
      <c r="C75" s="39">
        <v>6</v>
      </c>
      <c r="D75" s="41">
        <f>SUM(E64:E74)</f>
        <v>156.55000000000001</v>
      </c>
      <c r="E75" s="41">
        <f>C75*D75</f>
        <v>939.30000000000007</v>
      </c>
    </row>
    <row r="76" spans="1:6" ht="15.75" thickBot="1">
      <c r="A76" s="11"/>
      <c r="B76" s="11"/>
      <c r="C76" s="11"/>
      <c r="D76" s="11"/>
      <c r="E76" s="11"/>
      <c r="F76" s="11"/>
    </row>
    <row r="77" spans="1:6" ht="15.75" thickBot="1">
      <c r="A77" s="20" t="s">
        <v>45</v>
      </c>
      <c r="B77" s="20">
        <v>6</v>
      </c>
      <c r="C77" s="20">
        <v>6</v>
      </c>
      <c r="D77" s="36">
        <f>E75/C77</f>
        <v>156.55000000000001</v>
      </c>
      <c r="E77" s="36">
        <f>B77*D77</f>
        <v>939.30000000000007</v>
      </c>
    </row>
    <row r="78" spans="1:6" ht="15.75" thickBot="1">
      <c r="A78" s="22" t="s">
        <v>30</v>
      </c>
      <c r="B78" s="20"/>
      <c r="C78" s="20"/>
      <c r="D78" s="20"/>
      <c r="E78" s="37">
        <f>E77</f>
        <v>939.30000000000007</v>
      </c>
    </row>
    <row r="79" spans="1:6" ht="15.75" thickBot="1"/>
    <row r="80" spans="1:6" ht="15.75" thickBot="1">
      <c r="A80" s="20" t="s">
        <v>46</v>
      </c>
      <c r="B80" s="18"/>
      <c r="C80" s="18"/>
      <c r="D80" s="19"/>
      <c r="E80" s="37">
        <f>E78</f>
        <v>939.30000000000007</v>
      </c>
    </row>
    <row r="82" spans="1:5">
      <c r="A82" t="s">
        <v>7</v>
      </c>
    </row>
    <row r="83" spans="1:5">
      <c r="A83" t="s">
        <v>96</v>
      </c>
    </row>
    <row r="84" spans="1:5" ht="15.75" thickBot="1">
      <c r="A84" t="s">
        <v>47</v>
      </c>
    </row>
    <row r="85" spans="1:5" ht="18.75" customHeight="1" thickBot="1">
      <c r="A85" s="15" t="s">
        <v>16</v>
      </c>
      <c r="B85" s="16" t="s">
        <v>17</v>
      </c>
      <c r="C85" s="16" t="s">
        <v>12</v>
      </c>
      <c r="D85" s="16" t="s">
        <v>18</v>
      </c>
      <c r="E85" s="16" t="s">
        <v>19</v>
      </c>
    </row>
    <row r="86" spans="1:5" ht="15.75" thickBot="1">
      <c r="A86" s="20" t="s">
        <v>48</v>
      </c>
      <c r="B86" s="39" t="s">
        <v>17</v>
      </c>
      <c r="C86" s="39">
        <v>1</v>
      </c>
      <c r="D86" s="41">
        <v>190000</v>
      </c>
      <c r="E86" s="41">
        <f>C86*D86</f>
        <v>190000</v>
      </c>
    </row>
    <row r="87" spans="1:5" ht="15.75" thickBot="1">
      <c r="A87" s="20" t="s">
        <v>97</v>
      </c>
      <c r="B87" s="39" t="s">
        <v>17</v>
      </c>
      <c r="C87" s="39">
        <v>1</v>
      </c>
      <c r="D87" s="41">
        <v>300000</v>
      </c>
      <c r="E87" s="41">
        <v>300000</v>
      </c>
    </row>
    <row r="88" spans="1:5" ht="15.75" thickBot="1">
      <c r="A88" s="20" t="s">
        <v>98</v>
      </c>
      <c r="B88" s="39" t="s">
        <v>17</v>
      </c>
      <c r="C88" s="39">
        <v>1</v>
      </c>
      <c r="D88" s="41">
        <v>300000</v>
      </c>
      <c r="E88" s="41">
        <f>C88*D88</f>
        <v>300000</v>
      </c>
    </row>
    <row r="89" spans="1:5" ht="15.75" thickBot="1">
      <c r="A89" s="20" t="s">
        <v>49</v>
      </c>
      <c r="B89" s="39" t="s">
        <v>4</v>
      </c>
      <c r="C89" s="39">
        <v>80</v>
      </c>
      <c r="D89" s="41">
        <f>SUM(E86:E88)</f>
        <v>790000</v>
      </c>
      <c r="E89" s="41">
        <f>D89*C89%</f>
        <v>632000</v>
      </c>
    </row>
    <row r="90" spans="1:5" ht="15.75" thickBot="1">
      <c r="A90" s="20" t="s">
        <v>50</v>
      </c>
      <c r="B90" s="39" t="s">
        <v>91</v>
      </c>
      <c r="C90" s="39">
        <v>60</v>
      </c>
      <c r="D90" s="41">
        <f>E89</f>
        <v>632000</v>
      </c>
      <c r="E90" s="41">
        <f>D90/C90</f>
        <v>10533.333333333334</v>
      </c>
    </row>
    <row r="91" spans="1:5" ht="15.75" thickBot="1"/>
    <row r="92" spans="1:5" ht="15.75" thickBot="1">
      <c r="A92" s="20" t="s">
        <v>51</v>
      </c>
      <c r="B92" s="39">
        <v>6</v>
      </c>
      <c r="C92" s="39">
        <v>6</v>
      </c>
      <c r="D92" s="36">
        <f>E90/C92</f>
        <v>1755.5555555555557</v>
      </c>
      <c r="E92" s="36">
        <f>D92*B92</f>
        <v>10533.333333333334</v>
      </c>
    </row>
    <row r="93" spans="1:5" ht="15.75" thickBot="1">
      <c r="A93" s="22" t="s">
        <v>30</v>
      </c>
      <c r="B93" s="20"/>
      <c r="C93" s="20"/>
      <c r="D93" s="20"/>
      <c r="E93" s="42">
        <f>E92</f>
        <v>10533.333333333334</v>
      </c>
    </row>
    <row r="95" spans="1:5" ht="15.75" thickBot="1">
      <c r="A95" t="s">
        <v>52</v>
      </c>
    </row>
    <row r="96" spans="1:5" ht="18.75" customHeight="1" thickBot="1">
      <c r="A96" s="15" t="s">
        <v>16</v>
      </c>
      <c r="B96" s="16" t="s">
        <v>17</v>
      </c>
      <c r="C96" s="16" t="s">
        <v>12</v>
      </c>
      <c r="D96" s="16" t="s">
        <v>18</v>
      </c>
      <c r="E96" s="16" t="s">
        <v>19</v>
      </c>
    </row>
    <row r="97" spans="1:5" ht="15.75" thickBot="1">
      <c r="A97" s="20" t="s">
        <v>103</v>
      </c>
      <c r="B97" s="39" t="s">
        <v>17</v>
      </c>
      <c r="C97" s="39">
        <v>1</v>
      </c>
      <c r="D97" s="36">
        <f>D86</f>
        <v>190000</v>
      </c>
      <c r="E97" s="36">
        <f>C97*D97</f>
        <v>190000</v>
      </c>
    </row>
    <row r="98" spans="1:5" ht="15.75" thickBot="1">
      <c r="A98" s="20" t="s">
        <v>104</v>
      </c>
      <c r="B98" s="39" t="s">
        <v>17</v>
      </c>
      <c r="C98" s="39">
        <v>1</v>
      </c>
      <c r="D98" s="41">
        <v>300000</v>
      </c>
      <c r="E98" s="41">
        <v>300000</v>
      </c>
    </row>
    <row r="99" spans="1:5" ht="15.75" thickBot="1">
      <c r="A99" s="20" t="s">
        <v>105</v>
      </c>
      <c r="B99" s="39" t="s">
        <v>17</v>
      </c>
      <c r="C99" s="39">
        <v>1</v>
      </c>
      <c r="D99" s="41">
        <v>300000</v>
      </c>
      <c r="E99" s="41">
        <f>C99*D99</f>
        <v>300000</v>
      </c>
    </row>
    <row r="100" spans="1:5" ht="15.75" thickBot="1">
      <c r="A100" s="20" t="s">
        <v>53</v>
      </c>
      <c r="B100" s="39" t="s">
        <v>4</v>
      </c>
      <c r="C100" s="39">
        <v>0.5</v>
      </c>
      <c r="D100" s="36">
        <f>SUM(E97:E99)</f>
        <v>790000</v>
      </c>
      <c r="E100" s="36">
        <f>D100*C100%</f>
        <v>3950</v>
      </c>
    </row>
    <row r="101" spans="1:5" ht="15.75" thickBot="1">
      <c r="B101" s="28"/>
      <c r="C101" s="28"/>
    </row>
    <row r="102" spans="1:5" ht="15.75" thickBot="1">
      <c r="A102" s="20" t="s">
        <v>26</v>
      </c>
      <c r="B102" s="39">
        <v>6</v>
      </c>
      <c r="C102" s="39">
        <v>6</v>
      </c>
      <c r="D102" s="36">
        <f>E100/B102</f>
        <v>658.33333333333337</v>
      </c>
      <c r="E102" s="36">
        <f>C102*D102</f>
        <v>3950</v>
      </c>
    </row>
    <row r="103" spans="1:5" ht="15.75" thickBot="1">
      <c r="A103" s="22" t="s">
        <v>30</v>
      </c>
      <c r="B103" s="20"/>
      <c r="C103" s="20"/>
      <c r="D103" s="20"/>
      <c r="E103" s="37">
        <f>E102</f>
        <v>3950</v>
      </c>
    </row>
    <row r="105" spans="1:5" ht="15.75" thickBot="1">
      <c r="A105" t="s">
        <v>54</v>
      </c>
    </row>
    <row r="106" spans="1:5" ht="18.75" customHeight="1" thickBot="1">
      <c r="A106" s="15" t="s">
        <v>16</v>
      </c>
      <c r="B106" s="16" t="s">
        <v>17</v>
      </c>
      <c r="C106" s="16" t="s">
        <v>12</v>
      </c>
      <c r="D106" s="16" t="s">
        <v>18</v>
      </c>
      <c r="E106" s="16" t="s">
        <v>19</v>
      </c>
    </row>
    <row r="107" spans="1:5" ht="15.75" thickBot="1">
      <c r="A107" s="20" t="s">
        <v>55</v>
      </c>
      <c r="B107" s="39" t="s">
        <v>17</v>
      </c>
      <c r="C107" s="39">
        <v>1</v>
      </c>
      <c r="D107" s="41">
        <v>1900</v>
      </c>
      <c r="E107" s="41">
        <f>C107*D107</f>
        <v>1900</v>
      </c>
    </row>
    <row r="108" spans="1:5" ht="15.75" thickBot="1">
      <c r="A108" s="20" t="s">
        <v>56</v>
      </c>
      <c r="B108" s="39" t="s">
        <v>17</v>
      </c>
      <c r="C108" s="39">
        <v>1</v>
      </c>
      <c r="D108" s="41">
        <v>619.4</v>
      </c>
      <c r="E108" s="41">
        <f>C108*D108</f>
        <v>619.4</v>
      </c>
    </row>
    <row r="109" spans="1:5" ht="15.75" thickBot="1">
      <c r="A109" s="20" t="s">
        <v>57</v>
      </c>
      <c r="B109" s="39" t="s">
        <v>17</v>
      </c>
      <c r="C109" s="39">
        <v>1</v>
      </c>
      <c r="D109" s="41">
        <v>3500</v>
      </c>
      <c r="E109" s="41">
        <f>C109*D109</f>
        <v>3500</v>
      </c>
    </row>
    <row r="110" spans="1:5" ht="15.75" thickBot="1">
      <c r="A110" s="20" t="s">
        <v>58</v>
      </c>
      <c r="B110" s="39" t="s">
        <v>87</v>
      </c>
      <c r="C110" s="39">
        <v>12</v>
      </c>
      <c r="D110" s="41">
        <f>SUM(E107:E109)</f>
        <v>6019.4</v>
      </c>
      <c r="E110" s="41">
        <f>D110/C110</f>
        <v>501.61666666666662</v>
      </c>
    </row>
    <row r="111" spans="1:5" ht="15.75" thickBot="1">
      <c r="B111" s="28"/>
      <c r="C111" s="28"/>
    </row>
    <row r="112" spans="1:5" ht="15.75" thickBot="1">
      <c r="A112" s="20" t="s">
        <v>26</v>
      </c>
      <c r="B112" s="39">
        <v>6</v>
      </c>
      <c r="C112" s="39">
        <v>6</v>
      </c>
      <c r="D112" s="36">
        <f>E110/C112</f>
        <v>83.602777777777774</v>
      </c>
      <c r="E112" s="36">
        <f>D112*B112</f>
        <v>501.61666666666667</v>
      </c>
    </row>
    <row r="113" spans="1:5" ht="15.75" thickBot="1">
      <c r="A113" s="22" t="s">
        <v>30</v>
      </c>
      <c r="B113" s="39"/>
      <c r="C113" s="39"/>
      <c r="D113" s="20"/>
      <c r="E113" s="37">
        <f>E112</f>
        <v>501.61666666666667</v>
      </c>
    </row>
    <row r="115" spans="1:5" ht="15.75" thickBot="1">
      <c r="A115" t="s">
        <v>59</v>
      </c>
    </row>
    <row r="116" spans="1:5" ht="18.75" customHeight="1" thickBot="1">
      <c r="A116" s="15" t="s">
        <v>16</v>
      </c>
      <c r="B116" s="16" t="s">
        <v>17</v>
      </c>
      <c r="C116" s="16" t="s">
        <v>12</v>
      </c>
      <c r="D116" s="16" t="s">
        <v>18</v>
      </c>
      <c r="E116" s="16" t="s">
        <v>19</v>
      </c>
    </row>
    <row r="117" spans="1:5" ht="15.75" thickBot="1">
      <c r="A117" s="20" t="s">
        <v>100</v>
      </c>
      <c r="B117" s="39" t="s">
        <v>99</v>
      </c>
      <c r="C117" s="39">
        <v>18</v>
      </c>
      <c r="D117" s="41">
        <v>3.65</v>
      </c>
      <c r="E117" s="41"/>
    </row>
    <row r="118" spans="1:5" ht="15.75" thickBot="1">
      <c r="A118" s="20" t="s">
        <v>60</v>
      </c>
      <c r="B118" s="39" t="s">
        <v>99</v>
      </c>
      <c r="C118" s="39">
        <v>180</v>
      </c>
      <c r="D118" s="41">
        <f>D117*C117</f>
        <v>65.7</v>
      </c>
      <c r="E118" s="41">
        <f>D118*C118</f>
        <v>11826</v>
      </c>
    </row>
    <row r="119" spans="1:5" ht="15.75" thickBot="1">
      <c r="A119" s="20" t="s">
        <v>101</v>
      </c>
      <c r="B119" s="39" t="s">
        <v>102</v>
      </c>
      <c r="C119" s="39">
        <v>50</v>
      </c>
      <c r="D119" s="41">
        <v>9.75</v>
      </c>
      <c r="E119" s="41"/>
    </row>
    <row r="120" spans="1:5" ht="15.75" thickBot="1">
      <c r="A120" s="20" t="s">
        <v>61</v>
      </c>
      <c r="B120" s="39" t="s">
        <v>99</v>
      </c>
      <c r="C120" s="39">
        <v>540</v>
      </c>
      <c r="D120" s="41">
        <f>D119*C119</f>
        <v>487.5</v>
      </c>
      <c r="E120" s="41">
        <f>D120/300*C120</f>
        <v>877.5</v>
      </c>
    </row>
    <row r="121" spans="1:5" ht="15.75" thickBot="1">
      <c r="A121" s="20" t="s">
        <v>62</v>
      </c>
      <c r="B121" s="39" t="s">
        <v>102</v>
      </c>
      <c r="C121" s="39">
        <v>40</v>
      </c>
      <c r="D121" s="41">
        <v>14.25</v>
      </c>
      <c r="E121" s="41"/>
    </row>
    <row r="122" spans="1:5" ht="15.75" thickBot="1">
      <c r="A122" s="20" t="s">
        <v>63</v>
      </c>
      <c r="B122" s="39" t="s">
        <v>99</v>
      </c>
      <c r="C122" s="39">
        <v>540</v>
      </c>
      <c r="D122" s="41">
        <f>D121*C121</f>
        <v>570</v>
      </c>
      <c r="E122" s="41">
        <f>C122/300*D122</f>
        <v>1026</v>
      </c>
    </row>
    <row r="123" spans="1:5" ht="15.75" thickBot="1">
      <c r="A123" s="20" t="s">
        <v>64</v>
      </c>
      <c r="B123" s="39" t="s">
        <v>102</v>
      </c>
      <c r="C123" s="39">
        <v>100</v>
      </c>
      <c r="D123" s="41">
        <v>9</v>
      </c>
      <c r="E123" s="41"/>
    </row>
    <row r="124" spans="1:5" ht="15.75" thickBot="1">
      <c r="A124" s="20" t="s">
        <v>65</v>
      </c>
      <c r="B124" s="39" t="s">
        <v>99</v>
      </c>
      <c r="C124" s="39">
        <v>540</v>
      </c>
      <c r="D124" s="41">
        <f>D123*C123</f>
        <v>900</v>
      </c>
      <c r="E124" s="41">
        <f>C124/300*D124</f>
        <v>1620</v>
      </c>
    </row>
    <row r="125" spans="1:5" ht="15.75" thickBot="1">
      <c r="A125" s="20" t="s">
        <v>66</v>
      </c>
      <c r="B125" s="39" t="s">
        <v>102</v>
      </c>
      <c r="C125" s="39">
        <v>30</v>
      </c>
      <c r="D125" s="43">
        <v>15.5</v>
      </c>
      <c r="E125" s="41"/>
    </row>
    <row r="126" spans="1:5" ht="15.75" thickBot="1">
      <c r="A126" s="20" t="s">
        <v>67</v>
      </c>
      <c r="B126" s="39" t="s">
        <v>99</v>
      </c>
      <c r="C126" s="39">
        <v>540</v>
      </c>
      <c r="D126" s="41">
        <f>D125*C125</f>
        <v>465</v>
      </c>
      <c r="E126" s="41">
        <f>C126/300*D126</f>
        <v>837</v>
      </c>
    </row>
    <row r="127" spans="1:5" ht="15.75" thickBot="1">
      <c r="A127" s="22" t="s">
        <v>30</v>
      </c>
      <c r="B127" s="39"/>
      <c r="C127" s="39"/>
      <c r="D127" s="41"/>
      <c r="E127" s="42">
        <f>SUM(E117:E126)</f>
        <v>16186.5</v>
      </c>
    </row>
    <row r="129" spans="1:5" ht="15.75" thickBot="1">
      <c r="A129" t="s">
        <v>68</v>
      </c>
    </row>
    <row r="130" spans="1:5" ht="18.75" customHeight="1" thickBot="1">
      <c r="A130" s="15" t="s">
        <v>16</v>
      </c>
      <c r="B130" s="16" t="s">
        <v>17</v>
      </c>
      <c r="C130" s="16" t="s">
        <v>12</v>
      </c>
      <c r="D130" s="16" t="s">
        <v>18</v>
      </c>
      <c r="E130" s="16" t="s">
        <v>19</v>
      </c>
    </row>
    <row r="131" spans="1:5" ht="15.75" thickBot="1">
      <c r="A131" s="20" t="s">
        <v>69</v>
      </c>
      <c r="B131" s="39" t="s">
        <v>17</v>
      </c>
      <c r="C131" s="39">
        <v>1</v>
      </c>
      <c r="D131" s="41">
        <v>190000</v>
      </c>
      <c r="E131" s="41">
        <f>C131*D131</f>
        <v>190000</v>
      </c>
    </row>
    <row r="132" spans="1:5" ht="15.75" thickBot="1">
      <c r="A132" s="20" t="s">
        <v>97</v>
      </c>
      <c r="B132" s="39" t="s">
        <v>17</v>
      </c>
      <c r="C132" s="39">
        <v>1</v>
      </c>
      <c r="D132" s="41">
        <v>300000</v>
      </c>
      <c r="E132" s="41">
        <v>350000</v>
      </c>
    </row>
    <row r="133" spans="1:5" ht="15.75" thickBot="1">
      <c r="A133" s="20" t="s">
        <v>98</v>
      </c>
      <c r="B133" s="39" t="s">
        <v>17</v>
      </c>
      <c r="C133" s="39">
        <v>1</v>
      </c>
      <c r="D133" s="41">
        <v>300000</v>
      </c>
      <c r="E133" s="41">
        <f>C133*D133</f>
        <v>300000</v>
      </c>
    </row>
    <row r="134" spans="1:5" ht="15.75" thickBot="1">
      <c r="A134" s="20" t="s">
        <v>70</v>
      </c>
      <c r="B134" s="39" t="s">
        <v>4</v>
      </c>
      <c r="C134" s="39">
        <v>85</v>
      </c>
      <c r="D134" s="41">
        <f>SUM(E131:E133)</f>
        <v>840000</v>
      </c>
      <c r="E134" s="41">
        <f>D134*C134%</f>
        <v>714000</v>
      </c>
    </row>
    <row r="135" spans="1:5" ht="15.75" thickBot="1">
      <c r="A135" s="20" t="s">
        <v>71</v>
      </c>
      <c r="B135" s="39" t="s">
        <v>87</v>
      </c>
      <c r="C135" s="39">
        <v>60</v>
      </c>
      <c r="D135" s="41">
        <f>E134</f>
        <v>714000</v>
      </c>
      <c r="E135" s="41">
        <f>D135/C135</f>
        <v>11900</v>
      </c>
    </row>
    <row r="136" spans="1:5" ht="15.75" thickBot="1"/>
    <row r="137" spans="1:5" ht="15.75" thickBot="1">
      <c r="A137" s="20" t="s">
        <v>72</v>
      </c>
      <c r="B137" s="20">
        <v>6</v>
      </c>
      <c r="C137" s="20">
        <v>6</v>
      </c>
      <c r="D137" s="36">
        <f>E135/C137</f>
        <v>1983.3333333333333</v>
      </c>
      <c r="E137" s="36">
        <f>B137*D137</f>
        <v>11900</v>
      </c>
    </row>
    <row r="138" spans="1:5" ht="15.75" thickBot="1">
      <c r="A138" s="22" t="s">
        <v>30</v>
      </c>
      <c r="B138" s="20"/>
      <c r="C138" s="20"/>
      <c r="D138" s="20"/>
      <c r="E138" s="37">
        <f>E137</f>
        <v>11900</v>
      </c>
    </row>
    <row r="140" spans="1:5" ht="15.75" thickBot="1">
      <c r="A140" t="s">
        <v>73</v>
      </c>
    </row>
    <row r="141" spans="1:5" ht="18.75" customHeight="1" thickBot="1">
      <c r="A141" s="15" t="s">
        <v>16</v>
      </c>
      <c r="B141" s="16" t="s">
        <v>17</v>
      </c>
      <c r="C141" s="16" t="s">
        <v>12</v>
      </c>
      <c r="D141" s="16" t="s">
        <v>18</v>
      </c>
      <c r="E141" s="16" t="s">
        <v>19</v>
      </c>
    </row>
    <row r="142" spans="1:5" ht="15.75" thickBot="1">
      <c r="A142" s="20" t="s">
        <v>74</v>
      </c>
      <c r="B142" s="39" t="s">
        <v>17</v>
      </c>
      <c r="C142" s="39">
        <v>10</v>
      </c>
      <c r="D142" s="41">
        <v>1715</v>
      </c>
      <c r="E142" s="41">
        <f>C142*D142</f>
        <v>17150</v>
      </c>
    </row>
    <row r="143" spans="1:5" ht="15.75" thickBot="1">
      <c r="A143" s="20" t="s">
        <v>75</v>
      </c>
      <c r="B143" s="39" t="s">
        <v>17</v>
      </c>
      <c r="C143" s="39">
        <v>10</v>
      </c>
      <c r="D143" s="41">
        <v>420</v>
      </c>
      <c r="E143" s="41">
        <f>D143*C143</f>
        <v>4200</v>
      </c>
    </row>
    <row r="144" spans="1:5" ht="15.75" thickBot="1">
      <c r="A144" s="20" t="s">
        <v>76</v>
      </c>
      <c r="B144" s="39" t="s">
        <v>93</v>
      </c>
      <c r="C144" s="44">
        <v>50000</v>
      </c>
      <c r="D144" s="41">
        <f>SUM(E142:E143)</f>
        <v>21350</v>
      </c>
      <c r="E144" s="41">
        <f>D144/C144</f>
        <v>0.42699999999999999</v>
      </c>
    </row>
    <row r="145" spans="1:5" ht="15.75" thickBot="1">
      <c r="A145" s="20" t="s">
        <v>77</v>
      </c>
      <c r="B145" s="39" t="s">
        <v>92</v>
      </c>
      <c r="C145" s="39">
        <v>7488</v>
      </c>
      <c r="D145" s="41">
        <f>E144</f>
        <v>0.42699999999999999</v>
      </c>
      <c r="E145" s="41">
        <f>C145*D145</f>
        <v>3197.3759999999997</v>
      </c>
    </row>
    <row r="146" spans="1:5" ht="15.75" thickBot="1">
      <c r="A146" s="22" t="s">
        <v>30</v>
      </c>
      <c r="B146" s="20"/>
      <c r="C146" s="20"/>
      <c r="D146" s="20"/>
      <c r="E146" s="42">
        <f>E145</f>
        <v>3197.3759999999997</v>
      </c>
    </row>
    <row r="147" spans="1:5" ht="15.75" thickBot="1"/>
    <row r="148" spans="1:5" ht="15.75" thickBot="1">
      <c r="A148" s="25" t="s">
        <v>78</v>
      </c>
      <c r="B148" s="18"/>
      <c r="C148" s="18"/>
      <c r="D148" s="19"/>
      <c r="E148" s="36">
        <f>E146+E138+E127+E113+E103+E93</f>
        <v>46268.826000000001</v>
      </c>
    </row>
    <row r="149" spans="1:5" ht="15.75" thickBot="1"/>
    <row r="150" spans="1:5" ht="15.75" thickBot="1">
      <c r="A150" s="25" t="s">
        <v>79</v>
      </c>
      <c r="B150" s="26"/>
      <c r="C150" s="26"/>
      <c r="D150" s="27"/>
      <c r="E150" s="36">
        <f>E148</f>
        <v>46268.826000000001</v>
      </c>
    </row>
    <row r="151" spans="1:5" ht="15.75" thickBot="1"/>
    <row r="152" spans="1:5" ht="15.75" thickBot="1">
      <c r="A152" s="25" t="s">
        <v>80</v>
      </c>
      <c r="B152" s="18"/>
      <c r="C152" s="18"/>
      <c r="D152" s="19"/>
      <c r="E152" s="36">
        <f>E150+E80+E59</f>
        <v>74028.133200000011</v>
      </c>
    </row>
    <row r="154" spans="1:5" ht="15.75" thickBot="1">
      <c r="A154" t="s">
        <v>81</v>
      </c>
    </row>
    <row r="155" spans="1:5" ht="18.75" customHeight="1" thickBot="1">
      <c r="A155" s="15" t="s">
        <v>16</v>
      </c>
      <c r="B155" s="16" t="s">
        <v>17</v>
      </c>
      <c r="C155" s="16" t="s">
        <v>12</v>
      </c>
      <c r="D155" s="16" t="s">
        <v>18</v>
      </c>
      <c r="E155" s="16" t="s">
        <v>19</v>
      </c>
    </row>
    <row r="156" spans="1:5" ht="15.75" thickBot="1">
      <c r="A156" s="20" t="s">
        <v>82</v>
      </c>
      <c r="B156" s="39" t="s">
        <v>4</v>
      </c>
      <c r="C156" s="39">
        <v>31.5</v>
      </c>
      <c r="D156" s="36">
        <f>E152</f>
        <v>74028.133200000011</v>
      </c>
      <c r="E156" s="36">
        <f>D156*C156%</f>
        <v>23318.861958000005</v>
      </c>
    </row>
    <row r="157" spans="1:5" ht="15.75" thickBot="1"/>
    <row r="158" spans="1:5" ht="15.75" thickBot="1">
      <c r="A158" s="24" t="s">
        <v>83</v>
      </c>
      <c r="B158" s="20"/>
      <c r="C158" s="18"/>
      <c r="D158" s="19"/>
      <c r="E158" s="37">
        <f>E156</f>
        <v>23318.861958000005</v>
      </c>
    </row>
    <row r="159" spans="1:5" ht="15.75" thickBot="1"/>
    <row r="160" spans="1:5" ht="15.75" thickBot="1">
      <c r="A160" s="25" t="s">
        <v>84</v>
      </c>
      <c r="B160" s="20"/>
      <c r="C160" s="18"/>
      <c r="D160" s="19"/>
      <c r="E160" s="37">
        <f>E152+E158</f>
        <v>97346.99515800002</v>
      </c>
    </row>
    <row r="162" spans="1:5" ht="15.75" thickBot="1"/>
    <row r="163" spans="1:5" ht="15.75" thickBot="1">
      <c r="A163" s="24" t="s">
        <v>85</v>
      </c>
      <c r="B163" s="18"/>
      <c r="C163" s="18"/>
      <c r="D163" s="19"/>
      <c r="E163" s="37">
        <f>E160</f>
        <v>97346.99515800002</v>
      </c>
    </row>
    <row r="164" spans="1:5" ht="15.75" thickBot="1"/>
    <row r="165" spans="1:5" ht="15.75" thickBot="1">
      <c r="A165" s="25" t="s">
        <v>86</v>
      </c>
      <c r="B165" s="18"/>
      <c r="C165" s="18"/>
      <c r="D165" s="19"/>
      <c r="E165" s="46">
        <f>SUM(E163:E163)</f>
        <v>97346.99515800002</v>
      </c>
    </row>
  </sheetData>
  <mergeCells count="2">
    <mergeCell ref="A1:E1"/>
    <mergeCell ref="A2:E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Aterro</vt:lpstr>
    </vt:vector>
  </TitlesOfParts>
  <Company>LG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Fundema</dc:creator>
  <cp:lastModifiedBy>Usuario</cp:lastModifiedBy>
  <cp:lastPrinted>2017-09-12T18:38:59Z</cp:lastPrinted>
  <dcterms:created xsi:type="dcterms:W3CDTF">2017-08-31T18:27:39Z</dcterms:created>
  <dcterms:modified xsi:type="dcterms:W3CDTF">2018-04-10T11:33:17Z</dcterms:modified>
</cp:coreProperties>
</file>